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940" yWindow="760" windowWidth="17920" windowHeight="1668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" i="1"/>
  <c r="I6"/>
  <c r="K6"/>
  <c r="G10"/>
  <c r="I10"/>
  <c r="K10"/>
  <c r="G9"/>
  <c r="I9"/>
  <c r="K9"/>
  <c r="G8"/>
  <c r="I8"/>
  <c r="K8"/>
  <c r="G7"/>
  <c r="I7"/>
  <c r="K7"/>
  <c r="G11"/>
  <c r="I11"/>
  <c r="K11"/>
  <c r="J11"/>
  <c r="J10"/>
  <c r="J9"/>
  <c r="J8"/>
  <c r="J7"/>
  <c r="J6"/>
  <c r="E11"/>
  <c r="E10"/>
  <c r="E9"/>
  <c r="E8"/>
  <c r="E7"/>
  <c r="E6"/>
  <c r="F11"/>
  <c r="F10"/>
  <c r="F8"/>
  <c r="F7"/>
  <c r="F6"/>
  <c r="F9"/>
</calcChain>
</file>

<file path=xl/sharedStrings.xml><?xml version="1.0" encoding="utf-8"?>
<sst xmlns="http://schemas.openxmlformats.org/spreadsheetml/2006/main" count="26" uniqueCount="26">
  <si>
    <t>indicate instability due to boiling !!</t>
    <phoneticPr fontId="1" type="noConversion"/>
  </si>
  <si>
    <t>BGPC</t>
    <phoneticPr fontId="1" type="noConversion"/>
  </si>
  <si>
    <t>SVP@20C</t>
    <phoneticPr fontId="1" type="noConversion"/>
  </si>
  <si>
    <t>MAC in %</t>
    <phoneticPr fontId="1" type="noConversion"/>
  </si>
  <si>
    <t>% Out at set %</t>
    <phoneticPr fontId="1" type="noConversion"/>
  </si>
  <si>
    <t>at this pAtm:</t>
    <phoneticPr fontId="1" type="noConversion"/>
  </si>
  <si>
    <t>PP out</t>
    <phoneticPr fontId="1" type="noConversion"/>
  </si>
  <si>
    <t>PP intended</t>
    <phoneticPr fontId="1" type="noConversion"/>
  </si>
  <si>
    <t>at altitude</t>
    <phoneticPr fontId="1" type="noConversion"/>
  </si>
  <si>
    <t>with altitude</t>
    <phoneticPr fontId="1" type="noConversion"/>
  </si>
  <si>
    <t>% PP increase</t>
    <phoneticPr fontId="1" type="noConversion"/>
  </si>
  <si>
    <t>when set to:</t>
    <phoneticPr fontId="1" type="noConversion"/>
  </si>
  <si>
    <t>Methoxyflurane</t>
    <phoneticPr fontId="1" type="noConversion"/>
  </si>
  <si>
    <t>Sevoflurane</t>
    <phoneticPr fontId="1" type="noConversion"/>
  </si>
  <si>
    <t>Enflurane</t>
    <phoneticPr fontId="1" type="noConversion"/>
  </si>
  <si>
    <t>Isoflurane</t>
    <phoneticPr fontId="1" type="noConversion"/>
  </si>
  <si>
    <t>Halothane</t>
    <phoneticPr fontId="1" type="noConversion"/>
  </si>
  <si>
    <t>Desflurane</t>
    <phoneticPr fontId="1" type="noConversion"/>
  </si>
  <si>
    <t>NB:  change things in red only</t>
    <phoneticPr fontId="1" type="noConversion"/>
  </si>
  <si>
    <t>feet</t>
    <phoneticPr fontId="1" type="noConversion"/>
  </si>
  <si>
    <t>pBar</t>
    <phoneticPr fontId="1" type="noConversion"/>
  </si>
  <si>
    <t>FractDiverted</t>
    <phoneticPr fontId="1" type="noConversion"/>
  </si>
  <si>
    <t>at this MAC:</t>
    <phoneticPr fontId="1" type="noConversion"/>
  </si>
  <si>
    <t>FractDiv</t>
    <phoneticPr fontId="1" type="noConversion"/>
  </si>
  <si>
    <t>Feel free to change these:</t>
    <phoneticPr fontId="1" type="noConversion"/>
  </si>
  <si>
    <t>NB values for Des in red brackets</t>
    <phoneticPr fontId="1" type="noConversion"/>
  </si>
</sst>
</file>

<file path=xl/styles.xml><?xml version="1.0" encoding="utf-8"?>
<styleSheet xmlns="http://schemas.openxmlformats.org/spreadsheetml/2006/main">
  <numFmts count="10">
    <numFmt numFmtId="164" formatCode="0.000000"/>
    <numFmt numFmtId="167" formatCode="0.00000000"/>
    <numFmt numFmtId="168" formatCode="0.0000000"/>
    <numFmt numFmtId="172" formatCode="0.0"/>
    <numFmt numFmtId="174" formatCode="0.000"/>
    <numFmt numFmtId="175" formatCode="0.000000000"/>
    <numFmt numFmtId="178" formatCode="0.00"/>
    <numFmt numFmtId="179" formatCode="0.00"/>
    <numFmt numFmtId="181" formatCode="0.00_);[Red]\(0.00\)"/>
    <numFmt numFmtId="183" formatCode="0.0"/>
  </numFmts>
  <fonts count="6">
    <font>
      <sz val="10"/>
      <name val="Verdana"/>
    </font>
    <font>
      <sz val="8"/>
      <name val="Verdana"/>
    </font>
    <font>
      <sz val="10"/>
      <color indexed="10"/>
      <name val="Verdana"/>
    </font>
    <font>
      <b/>
      <sz val="10"/>
      <color indexed="10"/>
      <name val="Verdana"/>
    </font>
    <font>
      <sz val="13"/>
      <name val="Verdana"/>
    </font>
    <font>
      <b/>
      <sz val="13"/>
      <color indexed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172" fontId="0" fillId="0" borderId="0" xfId="0" applyNumberFormat="1"/>
    <xf numFmtId="0" fontId="2" fillId="0" borderId="0" xfId="0" applyFont="1"/>
    <xf numFmtId="0" fontId="3" fillId="0" borderId="0" xfId="0" applyFont="1"/>
    <xf numFmtId="178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quotePrefix="1" applyFont="1"/>
    <xf numFmtId="179" fontId="0" fillId="0" borderId="0" xfId="0" applyNumberFormat="1"/>
    <xf numFmtId="183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19"/>
  <sheetViews>
    <sheetView tabSelected="1" view="pageLayout" workbookViewId="0">
      <selection activeCell="F3" sqref="F3"/>
    </sheetView>
  </sheetViews>
  <sheetFormatPr baseColWidth="10" defaultRowHeight="13"/>
  <cols>
    <col min="2" max="2" width="6.140625" customWidth="1"/>
    <col min="3" max="3" width="2.85546875" customWidth="1"/>
    <col min="4" max="4" width="9.5703125" customWidth="1"/>
    <col min="5" max="5" width="11.85546875" customWidth="1"/>
    <col min="7" max="7" width="15.140625" customWidth="1"/>
    <col min="8" max="8" width="5.5703125" customWidth="1"/>
    <col min="9" max="9" width="8.28515625" customWidth="1"/>
    <col min="10" max="10" width="6.28515625" customWidth="1"/>
  </cols>
  <sheetData>
    <row r="2" spans="1:11">
      <c r="B2" t="s">
        <v>2</v>
      </c>
      <c r="D2" t="s">
        <v>3</v>
      </c>
      <c r="E2" t="s">
        <v>21</v>
      </c>
      <c r="F2" t="s">
        <v>23</v>
      </c>
      <c r="G2" t="s">
        <v>4</v>
      </c>
      <c r="H2" t="s">
        <v>1</v>
      </c>
      <c r="I2" t="s">
        <v>6</v>
      </c>
      <c r="J2" t="s">
        <v>7</v>
      </c>
    </row>
    <row r="3" spans="1:11">
      <c r="E3" t="s">
        <v>11</v>
      </c>
      <c r="F3" t="s">
        <v>22</v>
      </c>
      <c r="G3" t="s">
        <v>5</v>
      </c>
      <c r="I3" t="s">
        <v>8</v>
      </c>
      <c r="K3" t="s">
        <v>10</v>
      </c>
    </row>
    <row r="4" spans="1:11" ht="17">
      <c r="A4" s="6" t="s">
        <v>24</v>
      </c>
      <c r="B4" s="6"/>
      <c r="C4" s="6"/>
      <c r="D4" s="6"/>
      <c r="E4" s="7">
        <v>1</v>
      </c>
      <c r="F4" s="8">
        <v>1</v>
      </c>
      <c r="G4" s="7">
        <v>486</v>
      </c>
      <c r="K4" t="s">
        <v>9</v>
      </c>
    </row>
    <row r="5" spans="1:11" ht="17">
      <c r="A5" s="6"/>
      <c r="B5" s="6"/>
      <c r="C5" s="6"/>
      <c r="D5" s="6"/>
      <c r="E5" s="7"/>
      <c r="F5" s="8"/>
      <c r="G5" s="7"/>
    </row>
    <row r="6" spans="1:11">
      <c r="A6" t="s">
        <v>12</v>
      </c>
      <c r="B6">
        <v>23</v>
      </c>
      <c r="D6" s="1">
        <v>0.16</v>
      </c>
      <c r="E6" s="2">
        <f>($E$4*(760-B6))/(B6*(1-($E$4/100)))</f>
        <v>32.367149758454104</v>
      </c>
      <c r="F6" s="2">
        <f t="shared" ref="F6:F8" si="0">((D6*$F$4)*(760-B6))/(B6*(1-((D6*$F$4)/100)))</f>
        <v>5.135172798216276</v>
      </c>
      <c r="G6" s="5">
        <f t="shared" ref="G6:G11" si="1">100*(B6*(E6/100)/($G$4-(B6*(1-(E6/100)))))</f>
        <v>1.582427964100142</v>
      </c>
      <c r="H6">
        <v>12</v>
      </c>
      <c r="I6" s="9">
        <f>G6*B6*($G$4/76000)</f>
        <v>0.23274183924620245</v>
      </c>
      <c r="J6">
        <f>$E$4*B6/100</f>
        <v>0.23</v>
      </c>
      <c r="K6" s="10">
        <f>((I6/J6)-1)*100</f>
        <v>1.1921040200880251</v>
      </c>
    </row>
    <row r="7" spans="1:11">
      <c r="A7" t="s">
        <v>13</v>
      </c>
      <c r="B7">
        <v>157</v>
      </c>
      <c r="D7" s="1">
        <v>2</v>
      </c>
      <c r="E7" s="2">
        <f t="shared" ref="E7:E11" si="2">($E$4*(760-B7))/(B7*(1-($E$4/100)))</f>
        <v>3.8795599305153443</v>
      </c>
      <c r="F7" s="2">
        <f t="shared" si="0"/>
        <v>7.8382945534901864</v>
      </c>
      <c r="G7" s="5">
        <f t="shared" si="1"/>
        <v>1.8176885512750947</v>
      </c>
      <c r="I7" s="9">
        <f>G7*B7*($G$4/76000)</f>
        <v>1.8249114715709509</v>
      </c>
      <c r="J7">
        <f t="shared" ref="J7:J11" si="3">$E$4*B7/100</f>
        <v>1.57</v>
      </c>
      <c r="K7" s="10">
        <f t="shared" ref="K7:K10" si="4">((I7/J7)-1)*100</f>
        <v>16.236399463117877</v>
      </c>
    </row>
    <row r="8" spans="1:11">
      <c r="A8" t="s">
        <v>14</v>
      </c>
      <c r="B8">
        <v>175</v>
      </c>
      <c r="D8" s="1">
        <v>1.66</v>
      </c>
      <c r="E8" s="2">
        <f t="shared" si="2"/>
        <v>3.3766233766233764</v>
      </c>
      <c r="F8" s="2">
        <f t="shared" si="0"/>
        <v>5.6428135622766487</v>
      </c>
      <c r="G8" s="5">
        <f t="shared" si="1"/>
        <v>1.8646012621916237</v>
      </c>
      <c r="H8">
        <v>1.78</v>
      </c>
      <c r="I8" s="9">
        <f>G8*B8*($G$4/76000)</f>
        <v>2.0866360177552314</v>
      </c>
      <c r="J8">
        <f t="shared" si="3"/>
        <v>1.75</v>
      </c>
      <c r="K8" s="10">
        <f t="shared" si="4"/>
        <v>19.236343871727502</v>
      </c>
    </row>
    <row r="9" spans="1:11">
      <c r="A9" t="s">
        <v>15</v>
      </c>
      <c r="B9">
        <v>239</v>
      </c>
      <c r="D9" s="1">
        <v>1.1100000000000001</v>
      </c>
      <c r="E9" s="2">
        <f t="shared" si="2"/>
        <v>2.2019356747390222</v>
      </c>
      <c r="F9" s="2">
        <f>((D9*$F$4)*(760-B9))/(B9*(1-((D9*$F$4)/100)))</f>
        <v>2.4468673404497032</v>
      </c>
      <c r="G9" s="5">
        <f t="shared" si="1"/>
        <v>2.0861696164010572</v>
      </c>
      <c r="H9">
        <v>1.41</v>
      </c>
      <c r="I9" s="9">
        <f>G9*B9*($G$4/76000)</f>
        <v>3.1883808634664264</v>
      </c>
      <c r="J9">
        <f t="shared" si="3"/>
        <v>2.39</v>
      </c>
      <c r="K9" s="10">
        <f t="shared" si="4"/>
        <v>33.40505704880443</v>
      </c>
    </row>
    <row r="10" spans="1:11">
      <c r="A10" t="s">
        <v>16</v>
      </c>
      <c r="B10">
        <v>243</v>
      </c>
      <c r="D10" s="1">
        <v>0.77</v>
      </c>
      <c r="E10" s="2">
        <f t="shared" si="2"/>
        <v>2.1490626428898034</v>
      </c>
      <c r="F10" s="2">
        <f t="shared" ref="F10:F11" si="5">((D10*$F$4)*(760-B10))/(B10*(1-((D10*$F$4)/100)))</f>
        <v>1.650942711553862</v>
      </c>
      <c r="G10" s="5">
        <f t="shared" si="1"/>
        <v>2.1038495971351838</v>
      </c>
      <c r="H10">
        <v>2.2999999999999998</v>
      </c>
      <c r="I10" s="9">
        <f>G10*B10*($G$4/76000)</f>
        <v>3.269216180558828</v>
      </c>
      <c r="J10">
        <f t="shared" si="3"/>
        <v>2.4300000000000002</v>
      </c>
      <c r="K10" s="10">
        <f t="shared" si="4"/>
        <v>34.535645290486741</v>
      </c>
    </row>
    <row r="11" spans="1:11">
      <c r="A11" t="s">
        <v>17</v>
      </c>
      <c r="B11">
        <v>669</v>
      </c>
      <c r="D11" s="1">
        <v>6</v>
      </c>
      <c r="E11" s="2">
        <f t="shared" si="2"/>
        <v>0.13739789524542889</v>
      </c>
      <c r="F11" s="2">
        <f t="shared" si="5"/>
        <v>0.86823776357217819</v>
      </c>
      <c r="G11" s="5">
        <f t="shared" si="1"/>
        <v>-0.50482636192166874</v>
      </c>
      <c r="I11" s="9">
        <f>G11*B11*($G$4/76000)</f>
        <v>-2.1596870310136822</v>
      </c>
      <c r="J11">
        <f t="shared" si="3"/>
        <v>6.69</v>
      </c>
      <c r="K11">
        <f t="shared" ref="K7:K11" si="6">1-(I11/J11)</f>
        <v>1.3228231735446461</v>
      </c>
    </row>
    <row r="13" spans="1:11">
      <c r="B13" s="4"/>
      <c r="E13" s="3" t="s">
        <v>25</v>
      </c>
    </row>
    <row r="14" spans="1:11">
      <c r="E14" s="3" t="s">
        <v>0</v>
      </c>
    </row>
    <row r="16" spans="1:11">
      <c r="A16" t="s">
        <v>18</v>
      </c>
    </row>
    <row r="17" spans="5:6">
      <c r="E17" t="s">
        <v>19</v>
      </c>
      <c r="F17" t="s">
        <v>20</v>
      </c>
    </row>
    <row r="19" spans="5:6">
      <c r="E19">
        <v>8000</v>
      </c>
      <c r="F19">
        <v>565</v>
      </c>
    </row>
  </sheetData>
  <phoneticPr fontId="1" type="noConversion"/>
  <pageMargins left="0.75000000000000011" right="0.75000000000000011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Prince Alfred Hospital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Thompson</dc:creator>
  <cp:lastModifiedBy>Chris Thompson</cp:lastModifiedBy>
  <dcterms:created xsi:type="dcterms:W3CDTF">2010-02-16T21:46:20Z</dcterms:created>
  <dcterms:modified xsi:type="dcterms:W3CDTF">2010-02-17T22:58:31Z</dcterms:modified>
</cp:coreProperties>
</file>